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4120" windowHeight="12855"/>
  </bookViews>
  <sheets>
    <sheet name="Banner advertisement mediaplan" sheetId="1" r:id="rId1"/>
  </sheets>
  <calcPr calcId="125725"/>
</workbook>
</file>

<file path=xl/calcChain.xml><?xml version="1.0" encoding="utf-8"?>
<calcChain xmlns="http://schemas.openxmlformats.org/spreadsheetml/2006/main">
  <c r="K20" i="1"/>
  <c r="O20" s="1"/>
  <c r="O13"/>
  <c r="N13" s="1"/>
  <c r="O17"/>
  <c r="Q17" s="1"/>
  <c r="O21"/>
  <c r="Q21" s="1"/>
  <c r="K10"/>
  <c r="L10" s="1"/>
  <c r="K11"/>
  <c r="L11" s="1"/>
  <c r="K12"/>
  <c r="O12" s="1"/>
  <c r="K13"/>
  <c r="K14"/>
  <c r="L14" s="1"/>
  <c r="K15"/>
  <c r="O15" s="1"/>
  <c r="K16"/>
  <c r="O16" s="1"/>
  <c r="K17"/>
  <c r="K18"/>
  <c r="L18" s="1"/>
  <c r="K19"/>
  <c r="L19" s="1"/>
  <c r="K21"/>
  <c r="K22"/>
  <c r="L22" s="1"/>
  <c r="K23"/>
  <c r="L23" s="1"/>
  <c r="K9"/>
  <c r="L9" s="1"/>
  <c r="L12"/>
  <c r="L13"/>
  <c r="L17"/>
  <c r="L21"/>
  <c r="Q13"/>
  <c r="Q20" l="1"/>
  <c r="Q16"/>
  <c r="Q12"/>
  <c r="N12"/>
  <c r="Q15"/>
  <c r="N21"/>
  <c r="N17"/>
  <c r="O22"/>
  <c r="O18"/>
  <c r="N18" s="1"/>
  <c r="O14"/>
  <c r="O10"/>
  <c r="L15"/>
  <c r="N15" s="1"/>
  <c r="O23"/>
  <c r="O19"/>
  <c r="N19" s="1"/>
  <c r="O11"/>
  <c r="N11" s="1"/>
  <c r="L16"/>
  <c r="N16" s="1"/>
  <c r="O9"/>
  <c r="N9" s="1"/>
  <c r="Q19"/>
  <c r="Q9"/>
  <c r="K24"/>
  <c r="L20"/>
  <c r="Q18"/>
  <c r="Q22" l="1"/>
  <c r="N22"/>
  <c r="Q23"/>
  <c r="N23"/>
  <c r="N14"/>
  <c r="Q14"/>
  <c r="L24"/>
  <c r="Q11"/>
  <c r="N20"/>
  <c r="Q24"/>
  <c r="P27" s="1"/>
  <c r="P28" s="1"/>
  <c r="O24"/>
  <c r="P24" l="1"/>
</calcChain>
</file>

<file path=xl/sharedStrings.xml><?xml version="1.0" encoding="utf-8"?>
<sst xmlns="http://schemas.openxmlformats.org/spreadsheetml/2006/main" count="86" uniqueCount="59">
  <si>
    <t xml:space="preserve"> </t>
  </si>
  <si>
    <t>200x300</t>
  </si>
  <si>
    <t>text teaser</t>
  </si>
  <si>
    <t>160x600</t>
  </si>
  <si>
    <t>120x60</t>
  </si>
  <si>
    <t>ROS</t>
  </si>
  <si>
    <t>250x250</t>
  </si>
  <si>
    <t>CPC</t>
  </si>
  <si>
    <t>540x480</t>
  </si>
  <si>
    <t>CPM</t>
  </si>
  <si>
    <t>300x250</t>
  </si>
  <si>
    <t>728x90</t>
  </si>
  <si>
    <t>336x280</t>
  </si>
  <si>
    <t>240x350</t>
  </si>
  <si>
    <t>CPC,
грн.</t>
  </si>
  <si>
    <t>Format</t>
  </si>
  <si>
    <t>Price</t>
  </si>
  <si>
    <t>Client</t>
  </si>
  <si>
    <t>Term</t>
  </si>
  <si>
    <t>$</t>
  </si>
  <si>
    <t>Cost per</t>
  </si>
  <si>
    <t>Network 1</t>
  </si>
  <si>
    <t>Network 2</t>
  </si>
  <si>
    <t>Network 3</t>
  </si>
  <si>
    <t>site 1</t>
  </si>
  <si>
    <t>site 3</t>
  </si>
  <si>
    <t>site 5</t>
  </si>
  <si>
    <t>site 6</t>
  </si>
  <si>
    <t>site 7</t>
  </si>
  <si>
    <t>site 8</t>
  </si>
  <si>
    <t>site 10</t>
  </si>
  <si>
    <t>site 11</t>
  </si>
  <si>
    <t>site 12</t>
  </si>
  <si>
    <t>site 14</t>
  </si>
  <si>
    <t>site 15</t>
  </si>
  <si>
    <t>site 16</t>
  </si>
  <si>
    <t>Targeting</t>
  </si>
  <si>
    <t>15th week</t>
  </si>
  <si>
    <t>16th week</t>
  </si>
  <si>
    <t>17th week</t>
  </si>
  <si>
    <t>18th week</t>
  </si>
  <si>
    <t>Discount, %</t>
  </si>
  <si>
    <t>Total</t>
  </si>
  <si>
    <t>VAT</t>
  </si>
  <si>
    <t>Blog</t>
  </si>
  <si>
    <t>CTR prediction, %</t>
  </si>
  <si>
    <t>Total cost before discount</t>
  </si>
  <si>
    <t>Total with VAT</t>
  </si>
  <si>
    <t>Impressions</t>
  </si>
  <si>
    <t>Bonus</t>
  </si>
  <si>
    <t>Clicks prediction</t>
  </si>
  <si>
    <t>Business section</t>
  </si>
  <si>
    <t>ROS, bottom of the site</t>
  </si>
  <si>
    <t>Website / Network</t>
  </si>
  <si>
    <t>Placement</t>
  </si>
  <si>
    <t>Run on network (RON)</t>
  </si>
  <si>
    <t>Run on site (ROS)</t>
  </si>
  <si>
    <t>All pages</t>
  </si>
  <si>
    <t>News section</t>
  </si>
</sst>
</file>

<file path=xl/styles.xml><?xml version="1.0" encoding="utf-8"?>
<styleSheet xmlns="http://schemas.openxmlformats.org/spreadsheetml/2006/main">
  <numFmts count="1">
    <numFmt numFmtId="164" formatCode="#,###"/>
  </numFmts>
  <fonts count="10">
    <font>
      <sz val="10"/>
      <name val="Arial"/>
      <charset val="204"/>
    </font>
    <font>
      <sz val="8"/>
      <name val="Tahoma"/>
      <charset val="204"/>
    </font>
    <font>
      <b/>
      <sz val="8"/>
      <name val="Tahoma"/>
      <charset val="204"/>
    </font>
    <font>
      <sz val="10"/>
      <name val="Tahoma"/>
      <charset val="204"/>
    </font>
    <font>
      <b/>
      <sz val="10"/>
      <name val="Arial"/>
      <charset val="204"/>
    </font>
    <font>
      <sz val="8"/>
      <name val="Tahoma"/>
      <family val="2"/>
      <charset val="204"/>
    </font>
    <font>
      <sz val="10"/>
      <name val="Arial"/>
      <family val="2"/>
      <charset val="204"/>
    </font>
    <font>
      <b/>
      <sz val="8"/>
      <name val="Tahoma"/>
      <family val="2"/>
      <charset val="204"/>
    </font>
    <font>
      <sz val="10"/>
      <name val="Tahoma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/>
  </cellStyleXfs>
  <cellXfs count="34">
    <xf numFmtId="0" fontId="0" fillId="0" borderId="0" xfId="0"/>
    <xf numFmtId="0" fontId="0" fillId="0" borderId="0" xfId="0" applyFill="1"/>
    <xf numFmtId="4" fontId="2" fillId="0" borderId="1" xfId="0" applyNumberFormat="1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justify"/>
    </xf>
    <xf numFmtId="0" fontId="4" fillId="0" borderId="0" xfId="0" applyFont="1" applyFill="1"/>
    <xf numFmtId="3" fontId="0" fillId="0" borderId="4" xfId="0" applyNumberFormat="1" applyFill="1" applyBorder="1"/>
    <xf numFmtId="0" fontId="5" fillId="3" borderId="7" xfId="0" applyFont="1" applyFill="1" applyBorder="1" applyAlignment="1">
      <alignment horizontal="centerContinuous" vertical="justify"/>
    </xf>
    <xf numFmtId="4" fontId="5" fillId="0" borderId="2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right"/>
    </xf>
    <xf numFmtId="0" fontId="5" fillId="3" borderId="7" xfId="0" applyFont="1" applyFill="1" applyBorder="1" applyAlignment="1">
      <alignment horizontal="centerContinuous" vertical="justify" wrapText="1"/>
    </xf>
    <xf numFmtId="3" fontId="0" fillId="0" borderId="6" xfId="0" applyNumberFormat="1" applyFill="1" applyBorder="1"/>
    <xf numFmtId="4" fontId="1" fillId="0" borderId="8" xfId="0" applyNumberFormat="1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vertical="center"/>
    </xf>
    <xf numFmtId="164" fontId="7" fillId="0" borderId="7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vertical="center"/>
    </xf>
    <xf numFmtId="10" fontId="1" fillId="0" borderId="2" xfId="0" applyNumberFormat="1" applyFont="1" applyFill="1" applyBorder="1" applyAlignment="1">
      <alignment vertical="center"/>
    </xf>
    <xf numFmtId="9" fontId="1" fillId="0" borderId="2" xfId="0" applyNumberFormat="1" applyFont="1" applyFill="1" applyBorder="1" applyAlignment="1">
      <alignment vertical="center"/>
    </xf>
    <xf numFmtId="9" fontId="8" fillId="2" borderId="4" xfId="0" applyNumberFormat="1" applyFont="1" applyFill="1" applyBorder="1" applyAlignment="1">
      <alignment horizontal="centerContinuous" vertical="center"/>
    </xf>
    <xf numFmtId="9" fontId="1" fillId="0" borderId="8" xfId="0" applyNumberFormat="1" applyFont="1" applyFill="1" applyBorder="1" applyAlignment="1">
      <alignment vertical="center"/>
    </xf>
    <xf numFmtId="4" fontId="0" fillId="0" borderId="0" xfId="0" applyNumberFormat="1" applyFill="1"/>
    <xf numFmtId="4" fontId="5" fillId="0" borderId="8" xfId="0" applyNumberFormat="1" applyFont="1" applyFill="1" applyBorder="1" applyAlignment="1">
      <alignment horizontal="center" wrapText="1"/>
    </xf>
    <xf numFmtId="4" fontId="1" fillId="0" borderId="8" xfId="0" applyNumberFormat="1" applyFont="1" applyFill="1" applyBorder="1" applyAlignment="1">
      <alignment horizontal="center" wrapText="1"/>
    </xf>
    <xf numFmtId="4" fontId="1" fillId="0" borderId="9" xfId="0" applyNumberFormat="1" applyFont="1" applyFill="1" applyBorder="1" applyAlignment="1">
      <alignment vertical="center"/>
    </xf>
    <xf numFmtId="0" fontId="9" fillId="0" borderId="0" xfId="0" applyFont="1" applyFill="1"/>
    <xf numFmtId="4" fontId="7" fillId="0" borderId="10" xfId="0" applyNumberFormat="1" applyFont="1" applyFill="1" applyBorder="1" applyAlignment="1">
      <alignment horizontal="left" vertical="center"/>
    </xf>
    <xf numFmtId="4" fontId="7" fillId="0" borderId="11" xfId="0" applyNumberFormat="1" applyFont="1" applyFill="1" applyBorder="1" applyAlignment="1">
      <alignment horizontal="left" vertical="center"/>
    </xf>
    <xf numFmtId="4" fontId="7" fillId="0" borderId="12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1">
    <dxf>
      <font>
        <strike val="0"/>
        <color theme="1"/>
      </font>
      <fill>
        <patternFill>
          <bgColor theme="3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R28"/>
  <sheetViews>
    <sheetView tabSelected="1" workbookViewId="0">
      <selection activeCell="B16" sqref="B16"/>
    </sheetView>
  </sheetViews>
  <sheetFormatPr defaultRowHeight="12.75"/>
  <cols>
    <col min="1" max="1" width="1.7109375" style="1" customWidth="1"/>
    <col min="2" max="2" width="20" style="1" customWidth="1"/>
    <col min="3" max="4" width="25.7109375" style="1" customWidth="1"/>
    <col min="5" max="6" width="6.7109375" style="1" customWidth="1"/>
    <col min="7" max="8" width="13" style="1" customWidth="1"/>
    <col min="9" max="9" width="12.7109375" style="1" customWidth="1"/>
    <col min="10" max="10" width="13.7109375" style="1" customWidth="1"/>
    <col min="11" max="11" width="11.140625" style="1" customWidth="1"/>
    <col min="12" max="12" width="11.42578125" style="1" customWidth="1"/>
    <col min="13" max="14" width="7.85546875" style="1" customWidth="1"/>
    <col min="15" max="15" width="16.42578125" style="1" customWidth="1"/>
    <col min="16" max="16" width="12.7109375" style="1" customWidth="1"/>
    <col min="17" max="17" width="12.5703125" style="1" customWidth="1"/>
    <col min="18" max="18" width="5.7109375" style="1" hidden="1" customWidth="1"/>
    <col min="19" max="20" width="5.7109375" style="1" customWidth="1"/>
    <col min="21" max="16384" width="9.140625" style="1"/>
  </cols>
  <sheetData>
    <row r="3" spans="2:18">
      <c r="B3" s="13" t="s">
        <v>17</v>
      </c>
      <c r="C3" s="9"/>
    </row>
    <row r="4" spans="2:18">
      <c r="B4" s="13" t="s">
        <v>18</v>
      </c>
      <c r="C4" s="9"/>
    </row>
    <row r="5" spans="2:18">
      <c r="B5" s="13" t="s">
        <v>36</v>
      </c>
    </row>
    <row r="7" spans="2:18">
      <c r="B7" s="8"/>
      <c r="C7" s="8"/>
      <c r="D7" s="8"/>
      <c r="E7" s="8" t="s">
        <v>16</v>
      </c>
      <c r="F7" s="8"/>
      <c r="G7" s="8">
        <v>2018</v>
      </c>
      <c r="H7" s="8"/>
      <c r="I7" s="8"/>
      <c r="J7" s="8"/>
      <c r="K7" s="8" t="s">
        <v>0</v>
      </c>
      <c r="L7" s="8"/>
      <c r="M7" s="8"/>
      <c r="N7" s="8"/>
      <c r="O7" s="8"/>
      <c r="P7" s="8"/>
      <c r="Q7" s="8"/>
      <c r="R7" s="8"/>
    </row>
    <row r="8" spans="2:18" ht="31.5">
      <c r="B8" s="11" t="s">
        <v>53</v>
      </c>
      <c r="C8" s="11" t="s">
        <v>54</v>
      </c>
      <c r="D8" s="8" t="s">
        <v>15</v>
      </c>
      <c r="E8" s="11" t="s">
        <v>20</v>
      </c>
      <c r="F8" s="11" t="s">
        <v>19</v>
      </c>
      <c r="G8" s="11" t="s">
        <v>37</v>
      </c>
      <c r="H8" s="11" t="s">
        <v>38</v>
      </c>
      <c r="I8" s="11" t="s">
        <v>39</v>
      </c>
      <c r="J8" s="11" t="s">
        <v>40</v>
      </c>
      <c r="K8" s="14" t="s">
        <v>48</v>
      </c>
      <c r="L8" s="11" t="s">
        <v>50</v>
      </c>
      <c r="M8" s="11" t="s">
        <v>45</v>
      </c>
      <c r="N8" s="11" t="s">
        <v>7</v>
      </c>
      <c r="O8" s="11" t="s">
        <v>46</v>
      </c>
      <c r="P8" s="11" t="s">
        <v>41</v>
      </c>
      <c r="Q8" s="11" t="s">
        <v>42</v>
      </c>
      <c r="R8" s="8" t="s">
        <v>14</v>
      </c>
    </row>
    <row r="9" spans="2:18">
      <c r="B9" s="12" t="s">
        <v>21</v>
      </c>
      <c r="C9" s="12" t="s">
        <v>55</v>
      </c>
      <c r="D9" s="6" t="s">
        <v>13</v>
      </c>
      <c r="E9" s="6" t="s">
        <v>9</v>
      </c>
      <c r="F9" s="5">
        <v>2</v>
      </c>
      <c r="G9" s="19">
        <v>100000</v>
      </c>
      <c r="H9" s="10"/>
      <c r="I9" s="19"/>
      <c r="J9" s="10"/>
      <c r="K9" s="21">
        <f>SUM(G9:J9)</f>
        <v>100000</v>
      </c>
      <c r="L9" s="4">
        <f>K9*M9</f>
        <v>200</v>
      </c>
      <c r="M9" s="22">
        <v>2E-3</v>
      </c>
      <c r="N9" s="3">
        <f>O9/L9</f>
        <v>1</v>
      </c>
      <c r="O9" s="3">
        <f>F9*K9/ 1000</f>
        <v>200</v>
      </c>
      <c r="P9" s="23">
        <v>0.05</v>
      </c>
      <c r="Q9" s="3">
        <f>O9*(1-P9/100)</f>
        <v>199.9</v>
      </c>
      <c r="R9" s="3">
        <v>11.458333333333334</v>
      </c>
    </row>
    <row r="10" spans="2:18">
      <c r="B10" s="12" t="s">
        <v>22</v>
      </c>
      <c r="C10" s="12" t="s">
        <v>55</v>
      </c>
      <c r="D10" s="6" t="s">
        <v>12</v>
      </c>
      <c r="E10" s="6" t="s">
        <v>9</v>
      </c>
      <c r="F10" s="5">
        <v>3</v>
      </c>
      <c r="G10" s="10"/>
      <c r="H10" s="19">
        <v>10000</v>
      </c>
      <c r="I10" s="10"/>
      <c r="J10" s="10"/>
      <c r="K10" s="21">
        <f t="shared" ref="K10:K23" si="0">SUM(G10:J10)</f>
        <v>10000</v>
      </c>
      <c r="L10" s="4">
        <f t="shared" ref="L10:L23" si="1">K10*M10</f>
        <v>20</v>
      </c>
      <c r="M10" s="22">
        <v>2E-3</v>
      </c>
      <c r="N10" s="7"/>
      <c r="O10" s="3">
        <f t="shared" ref="O10:O23" si="2">F10*K10/ 1000</f>
        <v>30</v>
      </c>
      <c r="P10" s="24" t="s">
        <v>49</v>
      </c>
      <c r="Q10" s="7"/>
      <c r="R10" s="7"/>
    </row>
    <row r="11" spans="2:18">
      <c r="B11" s="12" t="s">
        <v>23</v>
      </c>
      <c r="C11" s="12" t="s">
        <v>55</v>
      </c>
      <c r="D11" s="6" t="s">
        <v>11</v>
      </c>
      <c r="E11" s="6" t="s">
        <v>9</v>
      </c>
      <c r="F11" s="5">
        <v>4</v>
      </c>
      <c r="G11" s="10"/>
      <c r="H11" s="19">
        <v>100000</v>
      </c>
      <c r="I11" s="10"/>
      <c r="J11" s="10"/>
      <c r="K11" s="21">
        <f t="shared" si="0"/>
        <v>100000</v>
      </c>
      <c r="L11" s="4">
        <f t="shared" si="1"/>
        <v>200</v>
      </c>
      <c r="M11" s="22">
        <v>2E-3</v>
      </c>
      <c r="N11" s="3">
        <f>O11/L11</f>
        <v>2</v>
      </c>
      <c r="O11" s="3">
        <f t="shared" si="2"/>
        <v>400</v>
      </c>
      <c r="P11" s="23">
        <v>0.1</v>
      </c>
      <c r="Q11" s="3">
        <f t="shared" ref="Q11:Q23" si="3">O11*(1-P11/100)</f>
        <v>399.6</v>
      </c>
      <c r="R11" s="3">
        <v>12.083333333333336</v>
      </c>
    </row>
    <row r="12" spans="2:18">
      <c r="B12" s="12" t="s">
        <v>24</v>
      </c>
      <c r="C12" s="12" t="s">
        <v>44</v>
      </c>
      <c r="D12" s="6" t="s">
        <v>8</v>
      </c>
      <c r="E12" s="6" t="s">
        <v>9</v>
      </c>
      <c r="F12" s="5">
        <v>4</v>
      </c>
      <c r="G12" s="10"/>
      <c r="H12" s="19">
        <v>200000</v>
      </c>
      <c r="I12" s="10"/>
      <c r="J12" s="19">
        <v>200000</v>
      </c>
      <c r="K12" s="21">
        <f t="shared" si="0"/>
        <v>400000</v>
      </c>
      <c r="L12" s="4">
        <f t="shared" si="1"/>
        <v>800</v>
      </c>
      <c r="M12" s="22">
        <v>2E-3</v>
      </c>
      <c r="N12" s="3">
        <f t="shared" ref="N12:N23" si="4">O12/L12</f>
        <v>2</v>
      </c>
      <c r="O12" s="3">
        <f t="shared" si="2"/>
        <v>1600</v>
      </c>
      <c r="P12" s="23">
        <v>0.05</v>
      </c>
      <c r="Q12" s="3">
        <f t="shared" si="3"/>
        <v>1599.2</v>
      </c>
      <c r="R12" s="3">
        <v>20.166666666666668</v>
      </c>
    </row>
    <row r="13" spans="2:18">
      <c r="B13" s="12" t="s">
        <v>25</v>
      </c>
      <c r="C13" s="12" t="s">
        <v>56</v>
      </c>
      <c r="D13" s="6" t="s">
        <v>6</v>
      </c>
      <c r="E13" s="6" t="s">
        <v>9</v>
      </c>
      <c r="F13" s="5">
        <v>7</v>
      </c>
      <c r="G13" s="10"/>
      <c r="H13" s="19">
        <v>200000</v>
      </c>
      <c r="I13" s="10"/>
      <c r="J13" s="10"/>
      <c r="K13" s="21">
        <f t="shared" si="0"/>
        <v>200000</v>
      </c>
      <c r="L13" s="4">
        <f t="shared" si="1"/>
        <v>400</v>
      </c>
      <c r="M13" s="22">
        <v>2E-3</v>
      </c>
      <c r="N13" s="3">
        <f t="shared" si="4"/>
        <v>3.5</v>
      </c>
      <c r="O13" s="3">
        <f t="shared" si="2"/>
        <v>1400</v>
      </c>
      <c r="P13" s="23">
        <v>0.1</v>
      </c>
      <c r="Q13" s="3">
        <f t="shared" si="3"/>
        <v>1398.6</v>
      </c>
      <c r="R13" s="3">
        <v>18.55</v>
      </c>
    </row>
    <row r="14" spans="2:18">
      <c r="B14" s="12" t="s">
        <v>26</v>
      </c>
      <c r="C14" s="12" t="s">
        <v>51</v>
      </c>
      <c r="D14" s="6" t="s">
        <v>3</v>
      </c>
      <c r="E14" s="6" t="s">
        <v>9</v>
      </c>
      <c r="F14" s="5">
        <v>9</v>
      </c>
      <c r="G14" s="10"/>
      <c r="H14" s="10"/>
      <c r="I14" s="10"/>
      <c r="J14" s="19">
        <v>200000</v>
      </c>
      <c r="K14" s="21">
        <f t="shared" si="0"/>
        <v>200000</v>
      </c>
      <c r="L14" s="4">
        <f t="shared" si="1"/>
        <v>400</v>
      </c>
      <c r="M14" s="22">
        <v>2E-3</v>
      </c>
      <c r="N14" s="3">
        <f t="shared" si="4"/>
        <v>4.5</v>
      </c>
      <c r="O14" s="3">
        <f t="shared" si="2"/>
        <v>1800</v>
      </c>
      <c r="P14" s="23">
        <v>0.15</v>
      </c>
      <c r="Q14" s="3">
        <f t="shared" si="3"/>
        <v>1797.3000000000002</v>
      </c>
      <c r="R14" s="3">
        <v>31.093333333333334</v>
      </c>
    </row>
    <row r="15" spans="2:18">
      <c r="B15" s="12" t="s">
        <v>27</v>
      </c>
      <c r="C15" s="12" t="s">
        <v>52</v>
      </c>
      <c r="D15" s="6" t="s">
        <v>2</v>
      </c>
      <c r="E15" s="6" t="s">
        <v>9</v>
      </c>
      <c r="F15" s="5">
        <v>2</v>
      </c>
      <c r="G15" s="10"/>
      <c r="H15" s="19">
        <v>100000</v>
      </c>
      <c r="I15" s="10"/>
      <c r="J15" s="19">
        <v>100000</v>
      </c>
      <c r="K15" s="21">
        <f t="shared" si="0"/>
        <v>200000</v>
      </c>
      <c r="L15" s="4">
        <f t="shared" si="1"/>
        <v>400</v>
      </c>
      <c r="M15" s="22">
        <v>2E-3</v>
      </c>
      <c r="N15" s="3">
        <f t="shared" si="4"/>
        <v>1</v>
      </c>
      <c r="O15" s="3">
        <f t="shared" si="2"/>
        <v>400</v>
      </c>
      <c r="P15" s="23">
        <v>0.45</v>
      </c>
      <c r="Q15" s="3">
        <f t="shared" si="3"/>
        <v>398.20000000000005</v>
      </c>
      <c r="R15" s="3">
        <v>29.166666666666668</v>
      </c>
    </row>
    <row r="16" spans="2:18">
      <c r="B16" s="12" t="s">
        <v>28</v>
      </c>
      <c r="C16" s="12" t="s">
        <v>5</v>
      </c>
      <c r="D16" s="6" t="s">
        <v>10</v>
      </c>
      <c r="E16" s="6" t="s">
        <v>9</v>
      </c>
      <c r="F16" s="5">
        <v>3</v>
      </c>
      <c r="G16" s="10"/>
      <c r="H16" s="10"/>
      <c r="I16" s="10"/>
      <c r="J16" s="19">
        <v>200000</v>
      </c>
      <c r="K16" s="21">
        <f t="shared" si="0"/>
        <v>200000</v>
      </c>
      <c r="L16" s="4">
        <f t="shared" si="1"/>
        <v>400</v>
      </c>
      <c r="M16" s="22">
        <v>2E-3</v>
      </c>
      <c r="N16" s="3">
        <f t="shared" si="4"/>
        <v>1.5</v>
      </c>
      <c r="O16" s="3">
        <f t="shared" si="2"/>
        <v>600</v>
      </c>
      <c r="P16" s="23">
        <v>10</v>
      </c>
      <c r="Q16" s="3">
        <f t="shared" si="3"/>
        <v>540</v>
      </c>
      <c r="R16" s="3">
        <v>29.166666666666668</v>
      </c>
    </row>
    <row r="17" spans="2:18">
      <c r="B17" s="12" t="s">
        <v>29</v>
      </c>
      <c r="C17" s="6" t="s">
        <v>5</v>
      </c>
      <c r="D17" s="6" t="s">
        <v>8</v>
      </c>
      <c r="E17" s="6" t="s">
        <v>9</v>
      </c>
      <c r="F17" s="5">
        <v>4</v>
      </c>
      <c r="G17" s="19">
        <v>300000</v>
      </c>
      <c r="H17" s="10"/>
      <c r="I17" s="19">
        <v>300000</v>
      </c>
      <c r="J17" s="10"/>
      <c r="K17" s="21">
        <f t="shared" si="0"/>
        <v>600000</v>
      </c>
      <c r="L17" s="4">
        <f t="shared" si="1"/>
        <v>1200</v>
      </c>
      <c r="M17" s="22">
        <v>2E-3</v>
      </c>
      <c r="N17" s="3">
        <f t="shared" si="4"/>
        <v>2</v>
      </c>
      <c r="O17" s="3">
        <f t="shared" si="2"/>
        <v>2400</v>
      </c>
      <c r="P17" s="23">
        <v>0.1</v>
      </c>
      <c r="Q17" s="3">
        <f t="shared" si="3"/>
        <v>2397.6</v>
      </c>
      <c r="R17" s="3">
        <v>19.333333333333336</v>
      </c>
    </row>
    <row r="18" spans="2:18">
      <c r="B18" s="12" t="s">
        <v>30</v>
      </c>
      <c r="C18" s="6" t="s">
        <v>57</v>
      </c>
      <c r="D18" s="6" t="s">
        <v>6</v>
      </c>
      <c r="E18" s="6" t="s">
        <v>9</v>
      </c>
      <c r="F18" s="5">
        <v>3</v>
      </c>
      <c r="G18" s="10"/>
      <c r="H18" s="19">
        <v>100000</v>
      </c>
      <c r="I18" s="10"/>
      <c r="J18" s="10"/>
      <c r="K18" s="21">
        <f t="shared" si="0"/>
        <v>100000</v>
      </c>
      <c r="L18" s="4">
        <f t="shared" si="1"/>
        <v>200</v>
      </c>
      <c r="M18" s="22">
        <v>2E-3</v>
      </c>
      <c r="N18" s="3">
        <f t="shared" si="4"/>
        <v>1.5</v>
      </c>
      <c r="O18" s="3">
        <f t="shared" si="2"/>
        <v>300</v>
      </c>
      <c r="P18" s="23">
        <v>0.15</v>
      </c>
      <c r="Q18" s="3">
        <f t="shared" si="3"/>
        <v>299.55</v>
      </c>
      <c r="R18" s="3">
        <v>14.500000000000002</v>
      </c>
    </row>
    <row r="19" spans="2:18">
      <c r="B19" s="12" t="s">
        <v>31</v>
      </c>
      <c r="C19" s="6" t="s">
        <v>5</v>
      </c>
      <c r="D19" s="6" t="s">
        <v>4</v>
      </c>
      <c r="E19" s="6" t="s">
        <v>9</v>
      </c>
      <c r="F19" s="5">
        <v>7</v>
      </c>
      <c r="G19" s="10"/>
      <c r="H19" s="10"/>
      <c r="I19" s="19">
        <v>150000</v>
      </c>
      <c r="J19" s="10"/>
      <c r="K19" s="21">
        <f t="shared" si="0"/>
        <v>150000</v>
      </c>
      <c r="L19" s="4">
        <f t="shared" si="1"/>
        <v>300</v>
      </c>
      <c r="M19" s="22">
        <v>2E-3</v>
      </c>
      <c r="N19" s="3">
        <f t="shared" si="4"/>
        <v>3.5</v>
      </c>
      <c r="O19" s="3">
        <f t="shared" si="2"/>
        <v>1050</v>
      </c>
      <c r="P19" s="23">
        <v>0.1</v>
      </c>
      <c r="Q19" s="3">
        <f t="shared" si="3"/>
        <v>1048.95</v>
      </c>
      <c r="R19" s="3">
        <v>16.041666666666668</v>
      </c>
    </row>
    <row r="20" spans="2:18">
      <c r="B20" s="12" t="s">
        <v>32</v>
      </c>
      <c r="C20" s="6" t="s">
        <v>57</v>
      </c>
      <c r="D20" s="6" t="s">
        <v>3</v>
      </c>
      <c r="E20" s="6" t="s">
        <v>9</v>
      </c>
      <c r="F20" s="5">
        <v>5</v>
      </c>
      <c r="G20" s="20">
        <v>15000</v>
      </c>
      <c r="H20" s="10"/>
      <c r="I20" s="19">
        <v>550000</v>
      </c>
      <c r="J20" s="10"/>
      <c r="K20" s="21">
        <f>SUM(G20:J20)</f>
        <v>565000</v>
      </c>
      <c r="L20" s="4">
        <f t="shared" si="1"/>
        <v>1130</v>
      </c>
      <c r="M20" s="22">
        <v>2E-3</v>
      </c>
      <c r="N20" s="3">
        <f t="shared" si="4"/>
        <v>2.5</v>
      </c>
      <c r="O20" s="3">
        <f t="shared" si="2"/>
        <v>2825</v>
      </c>
      <c r="P20" s="23">
        <v>0.25</v>
      </c>
      <c r="Q20" s="3">
        <f t="shared" si="3"/>
        <v>2817.9375</v>
      </c>
      <c r="R20" s="3">
        <v>6.875</v>
      </c>
    </row>
    <row r="21" spans="2:18" ht="15.75" customHeight="1">
      <c r="B21" s="12" t="s">
        <v>33</v>
      </c>
      <c r="C21" s="6" t="s">
        <v>58</v>
      </c>
      <c r="D21" s="6" t="s">
        <v>1</v>
      </c>
      <c r="E21" s="6" t="s">
        <v>9</v>
      </c>
      <c r="F21" s="5">
        <v>4</v>
      </c>
      <c r="G21" s="19">
        <v>200000</v>
      </c>
      <c r="H21" s="10"/>
      <c r="I21" s="10"/>
      <c r="J21" s="19">
        <v>200000</v>
      </c>
      <c r="K21" s="21">
        <f t="shared" si="0"/>
        <v>400000</v>
      </c>
      <c r="L21" s="4">
        <f t="shared" si="1"/>
        <v>800</v>
      </c>
      <c r="M21" s="22">
        <v>2E-3</v>
      </c>
      <c r="N21" s="3">
        <f t="shared" si="4"/>
        <v>2</v>
      </c>
      <c r="O21" s="3">
        <f t="shared" si="2"/>
        <v>1600</v>
      </c>
      <c r="P21" s="23">
        <v>0.12</v>
      </c>
      <c r="Q21" s="3">
        <f t="shared" si="3"/>
        <v>1598.08</v>
      </c>
      <c r="R21" s="3">
        <v>20.833333333333332</v>
      </c>
    </row>
    <row r="22" spans="2:18" ht="15.75" customHeight="1">
      <c r="B22" s="12" t="s">
        <v>34</v>
      </c>
      <c r="C22" s="6" t="s">
        <v>57</v>
      </c>
      <c r="D22" s="6" t="s">
        <v>4</v>
      </c>
      <c r="E22" s="6" t="s">
        <v>9</v>
      </c>
      <c r="F22" s="5">
        <v>3</v>
      </c>
      <c r="G22" s="19">
        <v>100000</v>
      </c>
      <c r="H22" s="10"/>
      <c r="I22" s="10"/>
      <c r="J22" s="10"/>
      <c r="K22" s="21">
        <f t="shared" si="0"/>
        <v>100000</v>
      </c>
      <c r="L22" s="4">
        <f t="shared" si="1"/>
        <v>200</v>
      </c>
      <c r="M22" s="22">
        <v>2E-3</v>
      </c>
      <c r="N22" s="3">
        <f t="shared" si="4"/>
        <v>1.5</v>
      </c>
      <c r="O22" s="3">
        <f t="shared" si="2"/>
        <v>300</v>
      </c>
      <c r="P22" s="23">
        <v>0.15</v>
      </c>
      <c r="Q22" s="3">
        <f t="shared" si="3"/>
        <v>299.55</v>
      </c>
      <c r="R22" s="3">
        <v>29.445916666666669</v>
      </c>
    </row>
    <row r="23" spans="2:18" ht="13.5" thickBot="1">
      <c r="B23" s="27" t="s">
        <v>35</v>
      </c>
      <c r="C23" s="6" t="s">
        <v>57</v>
      </c>
      <c r="D23" s="28" t="s">
        <v>3</v>
      </c>
      <c r="E23" s="6" t="s">
        <v>9</v>
      </c>
      <c r="F23" s="29">
        <v>7</v>
      </c>
      <c r="G23" s="15"/>
      <c r="H23" s="19">
        <v>50000</v>
      </c>
      <c r="I23" s="15"/>
      <c r="J23" s="15"/>
      <c r="K23" s="21">
        <f t="shared" si="0"/>
        <v>50000</v>
      </c>
      <c r="L23" s="4">
        <f t="shared" si="1"/>
        <v>100</v>
      </c>
      <c r="M23" s="22">
        <v>2E-3</v>
      </c>
      <c r="N23" s="3">
        <f t="shared" si="4"/>
        <v>3.5</v>
      </c>
      <c r="O23" s="3">
        <f t="shared" si="2"/>
        <v>350</v>
      </c>
      <c r="P23" s="25">
        <v>0.2</v>
      </c>
      <c r="Q23" s="16">
        <f t="shared" si="3"/>
        <v>349.3</v>
      </c>
      <c r="R23" s="3">
        <v>62.5</v>
      </c>
    </row>
    <row r="24" spans="2:18">
      <c r="B24" s="31" t="s">
        <v>42</v>
      </c>
      <c r="C24" s="32"/>
      <c r="D24" s="32"/>
      <c r="E24" s="32"/>
      <c r="F24" s="32"/>
      <c r="G24" s="32"/>
      <c r="H24" s="32"/>
      <c r="I24" s="32"/>
      <c r="J24" s="33"/>
      <c r="K24" s="18">
        <f>SUM(K9:K23)</f>
        <v>3375000</v>
      </c>
      <c r="L24" s="18">
        <f>SUM(L9:L23)</f>
        <v>6750</v>
      </c>
      <c r="M24" s="18"/>
      <c r="N24" s="18"/>
      <c r="O24" s="17">
        <f>SUM(O9:O23)</f>
        <v>15255</v>
      </c>
      <c r="P24" s="18">
        <f>(1-Q24/O24)*100</f>
        <v>0.7291543756145602</v>
      </c>
      <c r="Q24" s="17">
        <f>SUM(Q9:Q23)</f>
        <v>15143.767499999998</v>
      </c>
      <c r="R24" s="2">
        <v>17.049070141570141</v>
      </c>
    </row>
    <row r="27" spans="2:18">
      <c r="O27" s="30" t="s">
        <v>43</v>
      </c>
      <c r="P27" s="1">
        <f>Q24*0.2</f>
        <v>3028.7534999999998</v>
      </c>
    </row>
    <row r="28" spans="2:18">
      <c r="O28" s="30" t="s">
        <v>47</v>
      </c>
      <c r="P28" s="26">
        <f>Q24+P27</f>
        <v>18172.520999999997</v>
      </c>
    </row>
  </sheetData>
  <mergeCells count="1">
    <mergeCell ref="B24:J24"/>
  </mergeCells>
  <conditionalFormatting sqref="G9:J23">
    <cfRule type="cellIs" dxfId="0" priority="1" operator="greaterThan">
      <formula>0</formula>
    </cfRule>
  </conditionalFormatting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Banner advertisement mediaplan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</cp:lastModifiedBy>
  <dcterms:created xsi:type="dcterms:W3CDTF">2018-02-15T10:11:49Z</dcterms:created>
  <dcterms:modified xsi:type="dcterms:W3CDTF">2018-03-11T21:07:58Z</dcterms:modified>
</cp:coreProperties>
</file>